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ate_Setting_Methodologies_Initiative\Angie\Frameworks\Updated with locked tabs\"/>
    </mc:Choice>
  </mc:AlternateContent>
  <bookViews>
    <workbookView xWindow="0" yWindow="0" windowWidth="19200" windowHeight="6470" tabRatio="871"/>
  </bookViews>
  <sheets>
    <sheet name="Direct Staffing" sheetId="10" r:id="rId1"/>
    <sheet name="Regional Variance Factor" sheetId="13" r:id="rId2"/>
    <sheet name="Adult Bath Framework" sheetId="9" r:id="rId3"/>
    <sheet name="Version" sheetId="12" state="hidden" r:id="rId4"/>
  </sheets>
  <definedNames>
    <definedName name="Budget_Neutrality">'Adult Bath Framework'!$A$10:$B$14</definedName>
    <definedName name="Customization">'Direct Staffing'!#REF!</definedName>
    <definedName name="DirectStaff">'Direct Staffing'!$B$5:$E$7</definedName>
    <definedName name="_xlnm.Print_Area" localSheetId="0">'Direct Staffing'!$A$1:$H$7</definedName>
    <definedName name="ReliefStaff">'Direct Staffing'!#REF!</definedName>
    <definedName name="Supervision">'Direct Staffing'!#REF!</definedName>
  </definedNames>
  <calcPr calcId="162913"/>
</workbook>
</file>

<file path=xl/calcChain.xml><?xml version="1.0" encoding="utf-8"?>
<calcChain xmlns="http://schemas.openxmlformats.org/spreadsheetml/2006/main">
  <c r="B7" i="13" l="1"/>
  <c r="B6" i="9"/>
  <c r="B5" i="13"/>
  <c r="E3" i="9"/>
  <c r="B11" i="9"/>
  <c r="B29" i="9"/>
  <c r="B32" i="9"/>
  <c r="D8" i="9"/>
  <c r="B8" i="9"/>
  <c r="B26" i="9"/>
  <c r="B17" i="9"/>
  <c r="D6" i="9"/>
  <c r="B14" i="9"/>
  <c r="B20" i="9"/>
  <c r="E6" i="9"/>
  <c r="B23" i="9"/>
</calcChain>
</file>

<file path=xl/sharedStrings.xml><?xml version="1.0" encoding="utf-8"?>
<sst xmlns="http://schemas.openxmlformats.org/spreadsheetml/2006/main" count="259" uniqueCount="164">
  <si>
    <t>Staff Type</t>
  </si>
  <si>
    <t xml:space="preserve">INDIVIDUAL STAFFING </t>
  </si>
  <si>
    <t>15 Minute Unit Rate</t>
  </si>
  <si>
    <t>Budget Neutrality Factor</t>
  </si>
  <si>
    <t>15 Minute Budget Neutrality</t>
  </si>
  <si>
    <t>Date</t>
  </si>
  <si>
    <t>Update</t>
  </si>
  <si>
    <t>Implementation version</t>
  </si>
  <si>
    <t>updated to reflect 4/1/2014 COLA increase of 1%</t>
  </si>
  <si>
    <t>4/1/2014 COLA</t>
  </si>
  <si>
    <t>15 Minute Cost of Living Adjustment</t>
  </si>
  <si>
    <t>Post COLA Total 15 Minute Rate</t>
  </si>
  <si>
    <t>Original Total 15 Minute Rate</t>
  </si>
  <si>
    <t>updated to reflect 7/1/2014 COLA increase of 5%</t>
  </si>
  <si>
    <t>7/1/2014 COLA</t>
  </si>
  <si>
    <t>Post 7/1/14 COLA Total Rate</t>
  </si>
  <si>
    <t>Post 4/1/14 COLA Total Rate</t>
  </si>
  <si>
    <t>7/1/15 COLA increase of 1% added</t>
  </si>
  <si>
    <t>Version 4</t>
  </si>
  <si>
    <t>Version 1</t>
  </si>
  <si>
    <t>Version 2</t>
  </si>
  <si>
    <t>Version 3</t>
  </si>
  <si>
    <t>7/1/2015 COLA</t>
  </si>
  <si>
    <t>Post 7/1/15 COLA Total Rate</t>
  </si>
  <si>
    <t>Step 1. 15 Minute Unit Adult Bath</t>
  </si>
  <si>
    <t>Adult Day Bath</t>
  </si>
  <si>
    <t>Dollar Amount</t>
  </si>
  <si>
    <t>FRAMEWORK FOR ADULT DAY BATH</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</si>
  <si>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</si>
  <si>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</si>
  <si>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</si>
  <si>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</si>
  <si>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</si>
  <si>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</si>
  <si>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</si>
  <si>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</si>
  <si>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</si>
  <si>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</si>
  <si>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</si>
  <si>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</si>
  <si>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</si>
  <si>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</si>
  <si>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</si>
  <si>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</si>
  <si>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</si>
  <si>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</si>
  <si>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</si>
  <si>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</si>
  <si>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</si>
  <si>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</si>
  <si>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</si>
  <si>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</si>
  <si>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</si>
  <si>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</si>
  <si>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</si>
  <si>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</si>
  <si>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</si>
  <si>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</si>
  <si>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</si>
  <si>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</si>
  <si>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</si>
  <si>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</si>
  <si>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</si>
  <si>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</si>
  <si>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</si>
  <si>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</si>
  <si>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</si>
  <si>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</si>
  <si>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</si>
  <si>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</si>
  <si>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</si>
  <si>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</si>
  <si>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</si>
  <si>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</si>
  <si>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</si>
  <si>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</si>
  <si>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</si>
  <si>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</si>
  <si>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</si>
  <si>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</si>
  <si>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</si>
  <si>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</si>
  <si>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</si>
  <si>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</si>
  <si>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</si>
  <si>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</si>
  <si>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</si>
  <si>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</si>
  <si>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</si>
  <si>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</si>
  <si>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</si>
  <si>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</si>
  <si>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</si>
  <si>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</si>
  <si>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</si>
  <si>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</si>
  <si>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</si>
  <si>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</si>
  <si>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</si>
  <si>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</si>
  <si>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</si>
  <si>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</si>
  <si>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</si>
  <si>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</si>
  <si>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</si>
  <si>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</si>
  <si>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</si>
  <si>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</si>
  <si>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</si>
  <si>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</si>
  <si>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</si>
  <si>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</si>
  <si>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</si>
  <si>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</si>
  <si>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</si>
  <si>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</si>
  <si>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</si>
  <si>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</si>
  <si>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</si>
  <si>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</si>
  <si>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</si>
  <si>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</si>
  <si>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</si>
  <si>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</si>
  <si>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</si>
  <si>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</si>
  <si>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</si>
  <si>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</si>
  <si>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</si>
  <si>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</si>
  <si>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</si>
  <si>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</si>
  <si>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</si>
  <si>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</si>
  <si>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</si>
  <si>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</si>
  <si>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</si>
  <si>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</si>
  <si>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15 Minute Unit Rate-Post RVF</t>
  </si>
  <si>
    <t>1/1/16 RVF added</t>
  </si>
  <si>
    <t>Version 5</t>
  </si>
  <si>
    <t>Version 6</t>
  </si>
  <si>
    <t>Keep Framework Versions in Synch</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</si>
  <si>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</si>
  <si>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</si>
  <si>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</si>
  <si>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</si>
  <si>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</si>
  <si>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</si>
  <si>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</si>
  <si>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</si>
  <si>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</si>
  <si>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</si>
  <si>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</si>
  <si>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Remove COLAs</t>
  </si>
  <si>
    <t>Version 9</t>
  </si>
  <si>
    <t>Total Unit Rate</t>
  </si>
  <si>
    <t>No Changes</t>
  </si>
  <si>
    <t>Version 10</t>
  </si>
  <si>
    <t>Version 11</t>
  </si>
  <si>
    <t>Hidden Budget Neutrality Factor</t>
  </si>
  <si>
    <t>Version 12</t>
  </si>
  <si>
    <t>Version 13</t>
  </si>
  <si>
    <t>Version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</si>
</sst>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7" formatCode="0.000"/>
  </numFmts>
  <fonts count="10"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indexed="9"/>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0" fillId="2" borderId="0" xfId="0" applyFill="1"/>
    <xf numFmtId="44" fontId="1" fillId="3" borderId="1" xfId="2" applyFont="1" applyFill="1" applyBorder="1"/>
    <xf numFmtId="44" fontId="0" fillId="2" borderId="0" xfId="2" applyFont="1" applyFill="1"/>
    <xf numFmtId="0" fontId="3" fillId="2" borderId="0" xfId="0" applyFont="1" applyFill="1"/>
    <xf numFmtId="44" fontId="1" fillId="2" borderId="0" xfId="2" applyFont="1" applyFill="1"/>
    <xf numFmtId="164" fontId="0" fillId="2" borderId="0" xfId="1" applyNumberFormat="1" applyFont="1" applyFill="1"/>
    <xf numFmtId="0" fontId="6" fillId="2" borderId="0" xfId="0" applyFont="1" applyFill="1"/>
    <xf numFmtId="44" fontId="5" fillId="2" borderId="1" xfId="2" applyFont="1" applyFill="1" applyBorder="1"/>
    <xf numFmtId="0" fontId="4" fillId="2" borderId="0" xfId="0" applyFont="1" applyFill="1"/>
    <xf numFmtId="0" fontId="3" fillId="2" borderId="1" xfId="0" applyFont="1" applyFill="1" applyBorder="1"/>
    <xf numFmtId="0" fontId="1" fillId="2" borderId="1" xfId="0" applyFont="1" applyFill="1" applyBorder="1"/>
    <xf numFmtId="44" fontId="0" fillId="0" borderId="1" xfId="2" applyFont="1" applyFill="1" applyBorder="1" applyProtection="1"/>
    <xf numFmtId="44" fontId="0" fillId="2" borderId="1" xfId="0" applyNumberFormat="1" applyFill="1" applyBorder="1"/>
    <xf numFmtId="165" fontId="3" fillId="0" borderId="0" xfId="3" applyNumberFormat="1" applyFont="1" applyFill="1" applyProtection="1"/>
    <xf numFmtId="14" fontId="3" fillId="2" borderId="0" xfId="0" applyNumberFormat="1" applyFont="1" applyFill="1"/>
    <xf numFmtId="44" fontId="1" fillId="3" borderId="2" xfId="2" applyFont="1" applyFill="1" applyBorder="1"/>
    <xf numFmtId="44" fontId="1" fillId="0" borderId="2" xfId="2" applyFont="1" applyFill="1" applyBorder="1" applyAlignment="1">
      <alignment horizontal="right" vertical="top"/>
    </xf>
    <xf numFmtId="44" fontId="1" fillId="5" borderId="1" xfId="2" applyFont="1" applyFill="1" applyBorder="1" applyAlignment="1" applyProtection="1">
      <alignment vertical="top"/>
      <protection locked="0"/>
    </xf>
    <xf numFmtId="0" fontId="1" fillId="2" borderId="0" xfId="0" applyFont="1" applyFill="1"/>
    <xf numFmtId="0" fontId="0" fillId="0" borderId="0" xfId="0" applyAlignment="1">
      <alignment horizontal="left"/>
    </xf>
    <xf numFmtId="0" fontId="1" fillId="3" borderId="3" xfId="0" applyFont="1" applyFill="1" applyBorder="1" applyAlignment="1"/>
    <xf numFmtId="0" fontId="7" fillId="6" borderId="5" xfId="0" applyFont="1" applyFill="1" applyBorder="1" applyAlignment="1">
      <alignment vertical="center"/>
    </xf>
    <xf numFmtId="0" fontId="7" fillId="6" borderId="5" xfId="0" applyFont="1" applyFill="1" applyBorder="1" applyAlignment="1">
      <alignment horizontal="left" vertical="center"/>
    </xf>
    <xf numFmtId="0" fontId="8" fillId="7" borderId="5" xfId="0" applyFont="1" applyFill="1" applyBorder="1" applyAlignment="1">
      <alignment vertical="center"/>
    </xf>
    <xf numFmtId="0" fontId="8" fillId="7" borderId="5" xfId="0" quotePrefix="1" applyFont="1" applyFill="1" applyBorder="1" applyAlignment="1">
      <alignment horizontal="left" vertical="center"/>
    </xf>
    <xf numFmtId="0" fontId="8" fillId="0" borderId="5" xfId="0" applyFont="1" applyBorder="1" applyAlignment="1">
      <alignment vertical="center"/>
    </xf>
    <xf numFmtId="167" fontId="0" fillId="0" borderId="5" xfId="0" applyNumberFormat="1" applyBorder="1"/>
    <xf numFmtId="0" fontId="0" fillId="0" borderId="5" xfId="0" applyFont="1" applyBorder="1" applyAlignment="1">
      <alignment vertical="top"/>
    </xf>
    <xf numFmtId="0" fontId="3" fillId="4" borderId="0" xfId="0" applyFont="1" applyFill="1"/>
    <xf numFmtId="165" fontId="1" fillId="0" borderId="0" xfId="3" applyNumberFormat="1" applyFont="1" applyFill="1" applyProtection="1"/>
    <xf numFmtId="44" fontId="9" fillId="4" borderId="0" xfId="0" applyNumberFormat="1" applyFont="1" applyFill="1"/>
    <xf numFmtId="0" fontId="1" fillId="4" borderId="1" xfId="0" applyFont="1" applyFill="1" applyBorder="1"/>
    <xf numFmtId="10" fontId="1" fillId="8" borderId="1" xfId="3" applyNumberFormat="1" applyFont="1" applyFill="1" applyBorder="1"/>
    <xf numFmtId="0" fontId="9" fillId="4" borderId="0" xfId="0" applyFont="1" applyFill="1"/>
    <xf numFmtId="44" fontId="9" fillId="8" borderId="0" xfId="2" applyFont="1" applyFill="1"/>
    <xf numFmtId="44" fontId="6" fillId="2" borderId="0" xfId="0" applyNumberFormat="1" applyFont="1" applyFill="1"/>
    <xf numFmtId="0" fontId="8" fillId="0" borderId="6" xfId="0" applyFont="1" applyBorder="1" applyAlignment="1">
      <alignment vertical="center"/>
    </xf>
    <xf numFmtId="0" fontId="0" fillId="0" borderId="6" xfId="0" applyFont="1" applyBorder="1" applyAlignment="1">
      <alignment vertical="top"/>
    </xf>
    <xf numFmtId="167" fontId="0" fillId="0" borderId="6" xfId="0" applyNumberFormat="1" applyBorder="1"/>
    <xf numFmtId="0" fontId="0" fillId="7" borderId="1" xfId="0" applyFill="1" applyBorder="1"/>
    <xf numFmtId="167" fontId="0" fillId="7" borderId="1" xfId="0" applyNumberFormat="1" applyFill="1" applyBorder="1"/>
    <xf numFmtId="0" fontId="3" fillId="2" borderId="0" xfId="0" applyFont="1" applyFill="1" applyProtection="1">
      <protection hidden="1"/>
    </xf>
    <xf numFmtId="165" fontId="3" fillId="0" borderId="0" xfId="3" applyNumberFormat="1" applyFont="1" applyFill="1" applyProtection="1">
      <protection hidden="1"/>
    </xf>
    <xf numFmtId="0" fontId="0" fillId="2" borderId="0" xfId="0" applyFill="1" applyProtection="1">
      <protection hidden="1"/>
    </xf>
    <xf numFmtId="0" fontId="1" fillId="2" borderId="1" xfId="0" applyFont="1" applyFill="1" applyBorder="1" applyProtection="1">
      <protection hidden="1"/>
    </xf>
    <xf numFmtId="44" fontId="0" fillId="0" borderId="1" xfId="2" applyFont="1" applyFill="1" applyBorder="1" applyProtection="1">
      <protection hidden="1"/>
    </xf>
    <xf numFmtId="0" fontId="0" fillId="0" borderId="0" xfId="0" applyProtection="1">
      <protection hidden="1"/>
    </xf>
    <xf numFmtId="14" fontId="0" fillId="0" borderId="0" xfId="0" applyNumberFormat="1" applyProtection="1">
      <protection hidden="1"/>
    </xf>
    <xf numFmtId="0" fontId="0" fillId="0" borderId="0" xfId="0" applyAlignment="1" applyProtection="1">
      <alignment wrapText="1"/>
      <protection hidden="1"/>
    </xf>
    <xf numFmtId="0" fontId="1" fillId="0" borderId="0" xfId="0" applyFont="1" applyProtection="1">
      <protection hidden="1"/>
    </xf>
    <xf numFmtId="0" fontId="4" fillId="2" borderId="0" xfId="0" applyFont="1" applyFill="1" applyAlignment="1">
      <alignment horizontal="left"/>
    </xf>
    <xf numFmtId="0" fontId="3" fillId="2" borderId="0" xfId="0" applyFont="1" applyFill="1" applyAlignment="1">
      <alignment horizontal="left"/>
    </xf>
    <xf numFmtId="0" fontId="0" fillId="3" borderId="1" xfId="0" applyFill="1" applyBorder="1" applyAlignment="1">
      <alignment horizontal="left"/>
    </xf>
    <xf numFmtId="0" fontId="0" fillId="3" borderId="3" xfId="0" applyFill="1" applyBorder="1" applyAlignment="1">
      <alignment horizontal="left"/>
    </xf>
    <xf numFmtId="0" fontId="1" fillId="2" borderId="1" xfId="0" applyFont="1" applyFill="1" applyBorder="1" applyAlignment="1">
      <alignment horizontal="left"/>
    </xf>
    <xf numFmtId="0" fontId="0" fillId="2" borderId="3" xfId="0" applyFill="1" applyBorder="1" applyAlignment="1">
      <alignment horizontal="left"/>
    </xf>
    <xf numFmtId="0" fontId="1" fillId="5" borderId="3" xfId="0" applyFont="1" applyFill="1" applyBorder="1" applyAlignment="1" applyProtection="1">
      <alignment horizontal="center"/>
      <protection locked="0"/>
    </xf>
    <xf numFmtId="0" fontId="1" fillId="5" borderId="4" xfId="0" applyFont="1" applyFill="1" applyBorder="1" applyAlignment="1" applyProtection="1">
      <alignment horizontal="center"/>
      <protection locked="0"/>
    </xf>
    <xf numFmtId="0" fontId="1" fillId="5" borderId="2" xfId="0" applyFont="1" applyFill="1" applyBorder="1" applyAlignment="1" applyProtection="1">
      <alignment horizontal="center"/>
      <protection locked="0"/>
    </xf>
    <xf numFmtId="0" fontId="1" fillId="7" borderId="3" xfId="0" applyFont="1" applyFill="1" applyBorder="1" applyAlignment="1">
      <alignment horizontal="center"/>
    </xf>
    <xf numFmtId="0" fontId="1" fillId="7" borderId="4" xfId="0" applyFont="1" applyFill="1" applyBorder="1" applyAlignment="1">
      <alignment horizontal="center"/>
    </xf>
    <xf numFmtId="0" fontId="1" fillId="7" borderId="2"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zoomScale="107" zoomScaleNormal="107" workbookViewId="0">
      <selection sqref="A1:B1"/>
    </sheetView>
  </sheetViews>
  <sheetFormatPr defaultColWidth="9.1796875" defaultRowHeight="12.5" x14ac:dyDescent="0.25"/>
  <cols>
    <col min="1" max="1" width="1.1796875" style="1" customWidth="1"/>
    <col min="2" max="2" width="25.26953125" style="1" customWidth="1"/>
    <col min="3" max="3" width="11.1796875" style="3" customWidth="1"/>
    <col min="4" max="4" width="15.1796875" style="3" customWidth="1"/>
    <col min="5" max="5" width="14.453125" style="3" bestFit="1" customWidth="1"/>
    <col min="6" max="6" width="18.81640625" style="6" customWidth="1"/>
    <col min="7" max="7" width="19" style="6" customWidth="1"/>
    <col min="8" max="8" width="15.453125" style="3" customWidth="1"/>
    <col min="9" max="9" width="16.26953125" style="1" customWidth="1"/>
    <col min="10" max="16384" width="9.1796875" style="1"/>
  </cols>
  <sheetData>
    <row r="1" spans="1:10" ht="15" customHeight="1" x14ac:dyDescent="0.35">
      <c r="A1" s="51"/>
      <c r="B1" s="51"/>
      <c r="C1" s="7"/>
      <c r="D1" s="7"/>
      <c r="E1" s="7"/>
      <c r="F1" s="7"/>
      <c r="G1" s="7"/>
      <c r="H1" s="7"/>
      <c r="I1" s="7"/>
      <c r="J1" s="7"/>
    </row>
    <row r="2" spans="1:10" x14ac:dyDescent="0.25">
      <c r="A2" s="7"/>
      <c r="B2" s="7"/>
      <c r="C2" s="7"/>
      <c r="D2" s="7"/>
      <c r="E2" s="7"/>
      <c r="F2" s="7"/>
      <c r="G2" s="7"/>
      <c r="H2" s="7"/>
      <c r="I2" s="7"/>
      <c r="J2" s="7"/>
    </row>
    <row r="3" spans="1:10" x14ac:dyDescent="0.25">
      <c r="A3" s="7"/>
      <c r="B3" s="7"/>
      <c r="C3" s="7"/>
      <c r="D3" s="7"/>
      <c r="E3" s="7"/>
      <c r="F3" s="7"/>
      <c r="G3" s="7"/>
      <c r="H3" s="7"/>
      <c r="I3" s="7"/>
      <c r="J3" s="7"/>
    </row>
    <row r="4" spans="1:10" ht="13" x14ac:dyDescent="0.3">
      <c r="A4" s="52" t="s">
        <v>1</v>
      </c>
      <c r="B4" s="52"/>
      <c r="C4" s="7"/>
      <c r="D4" s="7"/>
      <c r="E4" s="7"/>
      <c r="F4" s="7"/>
      <c r="G4" s="7"/>
      <c r="H4" s="7"/>
      <c r="I4" s="7"/>
      <c r="J4" s="7"/>
    </row>
    <row r="5" spans="1:10" ht="13" x14ac:dyDescent="0.3">
      <c r="B5" s="4" t="s">
        <v>24</v>
      </c>
      <c r="C5" s="4"/>
      <c r="D5" s="4"/>
      <c r="E5" s="5"/>
      <c r="F5" s="7"/>
      <c r="G5" s="7"/>
      <c r="H5" s="7"/>
      <c r="I5" s="7"/>
      <c r="J5" s="7"/>
    </row>
    <row r="6" spans="1:10" x14ac:dyDescent="0.25">
      <c r="B6" s="53" t="s">
        <v>0</v>
      </c>
      <c r="C6" s="54"/>
      <c r="D6" s="2"/>
      <c r="E6" s="16" t="s">
        <v>26</v>
      </c>
      <c r="F6" s="7"/>
      <c r="G6" s="7"/>
      <c r="H6" s="7"/>
      <c r="I6" s="7"/>
    </row>
    <row r="7" spans="1:10" x14ac:dyDescent="0.25">
      <c r="B7" s="55" t="s">
        <v>25</v>
      </c>
      <c r="C7" s="56"/>
      <c r="D7" s="18">
        <v>14.36</v>
      </c>
      <c r="E7" s="17">
        <v>7.01</v>
      </c>
      <c r="F7" s="7"/>
      <c r="G7" s="7"/>
      <c r="H7" s="7"/>
      <c r="I7" s="7"/>
    </row>
    <row r="8" spans="1:10" x14ac:dyDescent="0.25">
      <c r="A8" s="7"/>
      <c r="B8" s="7"/>
      <c r="C8" s="7"/>
      <c r="D8" s="7"/>
      <c r="E8" s="7"/>
      <c r="F8" s="7"/>
      <c r="G8" s="7"/>
      <c r="H8" s="7"/>
      <c r="I8" s="7"/>
      <c r="J8" s="7"/>
    </row>
  </sheetData>
  <sheetProtection algorithmName="SHA-512" hashValue="KsWUVKnvAUk4b9kuX6oQLYhIPQl0X0uctXXv5t5Wpwdt0qs7ZynWJjcYPVnMUqWFqnasAYoRbQ3Vi+/OHnJmOA==" saltValue="J4sztUG3wcKswrgq16SbTQ==" spinCount="100000" sheet="1"/>
  <mergeCells count="4">
    <mergeCell ref="A1:B1"/>
    <mergeCell ref="A4:B4"/>
    <mergeCell ref="B6:C6"/>
    <mergeCell ref="B7:C7"/>
  </mergeCells>
  <phoneticPr fontId="2" type="noConversion"/>
  <dataValidations xWindow="475" yWindow="200" count="3">
    <dataValidation allowBlank="1" showInputMessage="1" showErrorMessage="1" prompt="Use CTRL plus arrow keys to move to the edge of tables.  Press TAB to move to cells where data can be entered" sqref="A1:B1"/>
    <dataValidation allowBlank="1" showInputMessage="1" showErrorMessage="1" prompt="Housing Access Coordinator Wage" sqref="E7"/>
    <dataValidation type="list" allowBlank="1" showInputMessage="1" showErrorMessage="1" prompt="Enter Wage Choice.  Press ALT and down arrow to bring up drop down options.  Use arrow keys to scroll through options and press ENTER on the appropriate selection" sqref="D7">
      <formula1>$D$7:$D$7</formula1>
    </dataValidation>
  </dataValidations>
  <pageMargins left="0.75" right="0.75" top="1.37" bottom="1" header="0.5" footer="0.5"/>
  <pageSetup scale="86" orientation="portrait" r:id="rId1"/>
  <headerFooter alignWithMargins="0">
    <oddHeader>&amp;C&amp;G</oddHeader>
    <oddFooter>&amp;LDWRS Draft framework for Housing Access Coordinator - &amp;A&amp;R&amp;P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9"/>
  <sheetViews>
    <sheetView workbookViewId="0">
      <selection activeCell="B4" sqref="B4:D4 B10:C108"/>
    </sheetView>
  </sheetViews>
  <sheetFormatPr defaultRowHeight="12.5" x14ac:dyDescent="0.25"/>
  <cols>
    <col min="1" max="1" width="29" customWidth="1"/>
    <col min="2" max="2" width="17.453125" customWidth="1"/>
    <col min="3" max="3" width="20" customWidth="1"/>
    <col min="4" max="5" width="9.1796875" customWidth="1"/>
    <col min="6" max="6" width="5.54296875" style="20" bestFit="1" customWidth="1"/>
  </cols>
  <sheetData>
    <row r="3" spans="1:6" ht="13" x14ac:dyDescent="0.3">
      <c r="A3" s="4" t="s">
        <v>28</v>
      </c>
      <c r="B3" s="19"/>
      <c r="C3" s="19"/>
      <c r="D3" s="19"/>
    </row>
    <row r="4" spans="1:6" x14ac:dyDescent="0.25">
      <c r="A4" s="21" t="s">
        <v>29</v>
      </c>
      <c r="B4" s="57" t="s">
        <v>30</v>
      </c>
      <c r="C4" s="58"/>
      <c r="D4" s="59"/>
    </row>
    <row r="5" spans="1:6" x14ac:dyDescent="0.25">
      <c r="A5" s="21" t="s">
        <v>31</v>
      </c>
      <c r="B5" s="60" t="str">
        <f>INDEX($C$10:$C$108,MATCH(B4:D4,B10:B108,0))</f>
        <v>Unspecified Region</v>
      </c>
      <c r="C5" s="61"/>
      <c r="D5" s="62"/>
    </row>
    <row r="7" spans="1:6" hidden="1" x14ac:dyDescent="0.25">
      <c r="A7" t="s">
        <v>32</v>
      </c>
      <c r="B7" t="str">
        <f>INDEX($D$10:$D$108,MATCH(B4:D4,B10:B108,0))</f>
        <v>-</v>
      </c>
    </row>
    <row r="8" spans="1:6" hidden="1" x14ac:dyDescent="0.25"/>
    <row r="9" spans="1:6" ht="14.5" hidden="1" x14ac:dyDescent="0.25">
      <c r="B9" s="22" t="s">
        <v>33</v>
      </c>
      <c r="C9" s="22" t="s">
        <v>34</v>
      </c>
      <c r="D9" s="23" t="s">
        <v>32</v>
      </c>
      <c r="F9"/>
    </row>
    <row r="10" spans="1:6" ht="14.5" hidden="1" x14ac:dyDescent="0.25">
      <c r="B10" s="24" t="s">
        <v>30</v>
      </c>
      <c r="C10" s="24" t="s">
        <v>35</v>
      </c>
      <c r="D10" s="25" t="s">
        <v>36</v>
      </c>
      <c r="F10"/>
    </row>
    <row r="11" spans="1:6" ht="14.5" hidden="1" x14ac:dyDescent="0.25">
      <c r="B11" s="26" t="s">
        <v>37</v>
      </c>
      <c r="C11" s="26" t="s">
        <v>38</v>
      </c>
      <c r="D11" s="27">
        <v>0.97299999999999998</v>
      </c>
      <c r="F11"/>
    </row>
    <row r="12" spans="1:6" ht="14.5" hidden="1" x14ac:dyDescent="0.25">
      <c r="B12" s="26" t="s">
        <v>39</v>
      </c>
      <c r="C12" s="26" t="s">
        <v>40</v>
      </c>
      <c r="D12" s="27">
        <v>1.0129999999999999</v>
      </c>
      <c r="F12"/>
    </row>
    <row r="13" spans="1:6" ht="14.5" hidden="1" x14ac:dyDescent="0.25">
      <c r="B13" s="26" t="s">
        <v>41</v>
      </c>
      <c r="C13" s="26" t="s">
        <v>42</v>
      </c>
      <c r="D13" s="27">
        <v>1.0069999999999999</v>
      </c>
      <c r="F13"/>
    </row>
    <row r="14" spans="1:6" ht="14.5" hidden="1" x14ac:dyDescent="0.25">
      <c r="B14" s="26" t="s">
        <v>43</v>
      </c>
      <c r="C14" s="26" t="s">
        <v>42</v>
      </c>
      <c r="D14" s="27">
        <v>1.0069999999999999</v>
      </c>
      <c r="F14"/>
    </row>
    <row r="15" spans="1:6" ht="14.5" hidden="1" x14ac:dyDescent="0.25">
      <c r="B15" s="26" t="s">
        <v>44</v>
      </c>
      <c r="C15" s="26" t="s">
        <v>45</v>
      </c>
      <c r="D15" s="27">
        <v>0.94599999999999995</v>
      </c>
      <c r="F15"/>
    </row>
    <row r="16" spans="1:6" ht="14.5" hidden="1" x14ac:dyDescent="0.25">
      <c r="B16" s="26" t="s">
        <v>46</v>
      </c>
      <c r="C16" s="28" t="s">
        <v>47</v>
      </c>
      <c r="D16" s="27">
        <v>0.97899999999999998</v>
      </c>
      <c r="F16"/>
    </row>
    <row r="17" spans="2:6" ht="14.5" hidden="1" x14ac:dyDescent="0.25">
      <c r="B17" s="26" t="s">
        <v>48</v>
      </c>
      <c r="C17" s="26" t="s">
        <v>49</v>
      </c>
      <c r="D17" s="27">
        <v>1.0429999999999999</v>
      </c>
      <c r="F17"/>
    </row>
    <row r="18" spans="2:6" ht="14.5" hidden="1" x14ac:dyDescent="0.25">
      <c r="B18" s="26" t="s">
        <v>50</v>
      </c>
      <c r="C18" s="28" t="s">
        <v>51</v>
      </c>
      <c r="D18" s="27">
        <v>0.95</v>
      </c>
      <c r="F18"/>
    </row>
    <row r="19" spans="2:6" ht="14.5" hidden="1" x14ac:dyDescent="0.25">
      <c r="B19" s="26" t="s">
        <v>52</v>
      </c>
      <c r="C19" s="28" t="s">
        <v>53</v>
      </c>
      <c r="D19" s="27">
        <v>0.95</v>
      </c>
      <c r="F19"/>
    </row>
    <row r="20" spans="2:6" ht="14.5" hidden="1" x14ac:dyDescent="0.25">
      <c r="B20" s="26" t="s">
        <v>54</v>
      </c>
      <c r="C20" s="26" t="s">
        <v>40</v>
      </c>
      <c r="D20" s="27">
        <v>1.0129999999999999</v>
      </c>
      <c r="F20"/>
    </row>
    <row r="21" spans="2:6" ht="14.5" hidden="1" x14ac:dyDescent="0.25">
      <c r="B21" s="26" t="s">
        <v>55</v>
      </c>
      <c r="C21" s="26" t="s">
        <v>42</v>
      </c>
      <c r="D21" s="27">
        <v>1.0069999999999999</v>
      </c>
      <c r="F21"/>
    </row>
    <row r="22" spans="2:6" ht="14.5" hidden="1" x14ac:dyDescent="0.25">
      <c r="B22" s="26" t="s">
        <v>56</v>
      </c>
      <c r="C22" s="28" t="s">
        <v>47</v>
      </c>
      <c r="D22" s="27">
        <v>0.97899999999999998</v>
      </c>
      <c r="F22"/>
    </row>
    <row r="23" spans="2:6" ht="14.5" hidden="1" x14ac:dyDescent="0.25">
      <c r="B23" s="26" t="s">
        <v>57</v>
      </c>
      <c r="C23" s="28" t="s">
        <v>40</v>
      </c>
      <c r="D23" s="27">
        <v>1.0129999999999999</v>
      </c>
      <c r="F23"/>
    </row>
    <row r="24" spans="2:6" ht="14.5" hidden="1" x14ac:dyDescent="0.25">
      <c r="B24" s="26" t="s">
        <v>58</v>
      </c>
      <c r="C24" s="28" t="s">
        <v>59</v>
      </c>
      <c r="D24" s="27">
        <v>0.99099999999999999</v>
      </c>
      <c r="F24"/>
    </row>
    <row r="25" spans="2:6" ht="14.5" hidden="1" x14ac:dyDescent="0.25">
      <c r="B25" s="26" t="s">
        <v>60</v>
      </c>
      <c r="C25" s="26" t="s">
        <v>42</v>
      </c>
      <c r="D25" s="27">
        <v>1.0069999999999999</v>
      </c>
      <c r="F25"/>
    </row>
    <row r="26" spans="2:6" ht="14.5" hidden="1" x14ac:dyDescent="0.25">
      <c r="B26" s="26" t="s">
        <v>61</v>
      </c>
      <c r="C26" s="28" t="s">
        <v>38</v>
      </c>
      <c r="D26" s="27">
        <v>0.97299999999999998</v>
      </c>
      <c r="F26"/>
    </row>
    <row r="27" spans="2:6" ht="14.5" hidden="1" x14ac:dyDescent="0.25">
      <c r="B27" s="26" t="s">
        <v>62</v>
      </c>
      <c r="C27" s="28" t="s">
        <v>47</v>
      </c>
      <c r="D27" s="27">
        <v>0.97899999999999998</v>
      </c>
      <c r="F27"/>
    </row>
    <row r="28" spans="2:6" ht="14.5" hidden="1" x14ac:dyDescent="0.25">
      <c r="B28" s="26" t="s">
        <v>63</v>
      </c>
      <c r="C28" s="26" t="s">
        <v>42</v>
      </c>
      <c r="D28" s="27">
        <v>1.0069999999999999</v>
      </c>
      <c r="F28"/>
    </row>
    <row r="29" spans="2:6" ht="14.5" hidden="1" x14ac:dyDescent="0.25">
      <c r="B29" s="26" t="s">
        <v>64</v>
      </c>
      <c r="C29" s="26" t="s">
        <v>40</v>
      </c>
      <c r="D29" s="27">
        <v>1.0129999999999999</v>
      </c>
      <c r="F29"/>
    </row>
    <row r="30" spans="2:6" ht="14.5" hidden="1" x14ac:dyDescent="0.25">
      <c r="B30" s="26" t="s">
        <v>65</v>
      </c>
      <c r="C30" s="28" t="s">
        <v>66</v>
      </c>
      <c r="D30" s="27">
        <v>1.0469999999999999</v>
      </c>
      <c r="F30"/>
    </row>
    <row r="31" spans="2:6" ht="14.5" hidden="1" x14ac:dyDescent="0.25">
      <c r="B31" s="26" t="s">
        <v>67</v>
      </c>
      <c r="C31" s="26" t="s">
        <v>42</v>
      </c>
      <c r="D31" s="27">
        <v>1.0069999999999999</v>
      </c>
      <c r="F31"/>
    </row>
    <row r="32" spans="2:6" ht="14.5" hidden="1" x14ac:dyDescent="0.25">
      <c r="B32" s="26" t="s">
        <v>68</v>
      </c>
      <c r="C32" s="28" t="s">
        <v>51</v>
      </c>
      <c r="D32" s="27">
        <v>0.95</v>
      </c>
      <c r="F32"/>
    </row>
    <row r="33" spans="2:6" ht="14.5" hidden="1" x14ac:dyDescent="0.25">
      <c r="B33" s="26" t="s">
        <v>69</v>
      </c>
      <c r="C33" s="28" t="s">
        <v>66</v>
      </c>
      <c r="D33" s="27">
        <v>1.0469999999999999</v>
      </c>
      <c r="F33"/>
    </row>
    <row r="34" spans="2:6" ht="14.5" hidden="1" x14ac:dyDescent="0.25">
      <c r="B34" s="26" t="s">
        <v>70</v>
      </c>
      <c r="C34" s="28" t="s">
        <v>51</v>
      </c>
      <c r="D34" s="27">
        <v>0.95</v>
      </c>
      <c r="F34"/>
    </row>
    <row r="35" spans="2:6" ht="14.5" hidden="1" x14ac:dyDescent="0.25">
      <c r="B35" s="26" t="s">
        <v>71</v>
      </c>
      <c r="C35" s="28" t="s">
        <v>51</v>
      </c>
      <c r="D35" s="27">
        <v>0.95</v>
      </c>
      <c r="F35"/>
    </row>
    <row r="36" spans="2:6" ht="14.5" hidden="1" x14ac:dyDescent="0.25">
      <c r="B36" s="26" t="s">
        <v>72</v>
      </c>
      <c r="C36" s="26" t="s">
        <v>42</v>
      </c>
      <c r="D36" s="27">
        <v>1.0069999999999999</v>
      </c>
      <c r="F36"/>
    </row>
    <row r="37" spans="2:6" ht="14.5" hidden="1" x14ac:dyDescent="0.25">
      <c r="B37" s="26" t="s">
        <v>73</v>
      </c>
      <c r="C37" s="26" t="s">
        <v>40</v>
      </c>
      <c r="D37" s="27">
        <v>1.0129999999999999</v>
      </c>
      <c r="F37"/>
    </row>
    <row r="38" spans="2:6" ht="14.5" hidden="1" x14ac:dyDescent="0.25">
      <c r="B38" s="26" t="s">
        <v>74</v>
      </c>
      <c r="C38" s="28" t="s">
        <v>75</v>
      </c>
      <c r="D38" s="27">
        <v>1.034</v>
      </c>
      <c r="F38"/>
    </row>
    <row r="39" spans="2:6" ht="14.5" hidden="1" x14ac:dyDescent="0.25">
      <c r="B39" s="26" t="s">
        <v>76</v>
      </c>
      <c r="C39" s="26" t="s">
        <v>42</v>
      </c>
      <c r="D39" s="27">
        <v>1.0069999999999999</v>
      </c>
      <c r="F39"/>
    </row>
    <row r="40" spans="2:6" ht="14.5" hidden="1" x14ac:dyDescent="0.25">
      <c r="B40" s="26" t="s">
        <v>77</v>
      </c>
      <c r="C40" s="28" t="s">
        <v>40</v>
      </c>
      <c r="D40" s="27">
        <v>1.0129999999999999</v>
      </c>
      <c r="F40"/>
    </row>
    <row r="41" spans="2:6" ht="14.5" hidden="1" x14ac:dyDescent="0.25">
      <c r="B41" s="26" t="s">
        <v>78</v>
      </c>
      <c r="C41" s="28" t="s">
        <v>38</v>
      </c>
      <c r="D41" s="27">
        <v>0.97299999999999998</v>
      </c>
      <c r="F41"/>
    </row>
    <row r="42" spans="2:6" ht="14.5" hidden="1" x14ac:dyDescent="0.25">
      <c r="B42" s="26" t="s">
        <v>79</v>
      </c>
      <c r="C42" s="28" t="s">
        <v>47</v>
      </c>
      <c r="D42" s="27">
        <v>0.97899999999999998</v>
      </c>
      <c r="F42"/>
    </row>
    <row r="43" spans="2:6" ht="14.5" hidden="1" x14ac:dyDescent="0.25">
      <c r="B43" s="26" t="s">
        <v>80</v>
      </c>
      <c r="C43" s="28" t="s">
        <v>38</v>
      </c>
      <c r="D43" s="27">
        <v>0.97299999999999998</v>
      </c>
      <c r="F43"/>
    </row>
    <row r="44" spans="2:6" ht="14.5" hidden="1" x14ac:dyDescent="0.25">
      <c r="B44" s="26" t="s">
        <v>81</v>
      </c>
      <c r="C44" s="28" t="s">
        <v>47</v>
      </c>
      <c r="D44" s="27">
        <v>0.97899999999999998</v>
      </c>
      <c r="F44"/>
    </row>
    <row r="45" spans="2:6" ht="14.5" hidden="1" x14ac:dyDescent="0.25">
      <c r="B45" s="26" t="s">
        <v>82</v>
      </c>
      <c r="C45" s="26" t="s">
        <v>42</v>
      </c>
      <c r="D45" s="27">
        <v>1.0069999999999999</v>
      </c>
      <c r="F45"/>
    </row>
    <row r="46" spans="2:6" ht="14.5" hidden="1" x14ac:dyDescent="0.25">
      <c r="B46" s="26" t="s">
        <v>83</v>
      </c>
      <c r="C46" s="28" t="s">
        <v>38</v>
      </c>
      <c r="D46" s="27">
        <v>0.97299999999999998</v>
      </c>
      <c r="F46"/>
    </row>
    <row r="47" spans="2:6" ht="14.5" hidden="1" x14ac:dyDescent="0.25">
      <c r="B47" s="26" t="s">
        <v>84</v>
      </c>
      <c r="C47" s="28" t="s">
        <v>47</v>
      </c>
      <c r="D47" s="27">
        <v>0.97899999999999998</v>
      </c>
      <c r="F47"/>
    </row>
    <row r="48" spans="2:6" ht="14.5" hidden="1" x14ac:dyDescent="0.25">
      <c r="B48" s="26" t="s">
        <v>85</v>
      </c>
      <c r="C48" s="28" t="s">
        <v>38</v>
      </c>
      <c r="D48" s="27">
        <v>0.97299999999999998</v>
      </c>
      <c r="F48"/>
    </row>
    <row r="49" spans="2:6" ht="14.5" hidden="1" x14ac:dyDescent="0.25">
      <c r="B49" s="26" t="s">
        <v>86</v>
      </c>
      <c r="C49" s="26" t="s">
        <v>42</v>
      </c>
      <c r="D49" s="27">
        <v>1.0069999999999999</v>
      </c>
      <c r="F49"/>
    </row>
    <row r="50" spans="2:6" ht="14.5" hidden="1" x14ac:dyDescent="0.25">
      <c r="B50" s="26" t="s">
        <v>87</v>
      </c>
      <c r="C50" s="28" t="s">
        <v>40</v>
      </c>
      <c r="D50" s="27">
        <v>1.0129999999999999</v>
      </c>
      <c r="F50"/>
    </row>
    <row r="51" spans="2:6" ht="14.5" hidden="1" x14ac:dyDescent="0.25">
      <c r="B51" s="26" t="s">
        <v>88</v>
      </c>
      <c r="C51" s="28" t="s">
        <v>47</v>
      </c>
      <c r="D51" s="27">
        <v>0.97899999999999998</v>
      </c>
      <c r="F51"/>
    </row>
    <row r="52" spans="2:6" ht="14.5" hidden="1" x14ac:dyDescent="0.25">
      <c r="B52" s="26" t="s">
        <v>89</v>
      </c>
      <c r="C52" s="28" t="s">
        <v>47</v>
      </c>
      <c r="D52" s="27">
        <v>0.97899999999999998</v>
      </c>
      <c r="F52"/>
    </row>
    <row r="53" spans="2:6" ht="14.5" hidden="1" x14ac:dyDescent="0.25">
      <c r="B53" s="26" t="s">
        <v>90</v>
      </c>
      <c r="C53" s="28" t="s">
        <v>47</v>
      </c>
      <c r="D53" s="27">
        <v>0.97899999999999998</v>
      </c>
      <c r="F53"/>
    </row>
    <row r="54" spans="2:6" ht="14.5" hidden="1" x14ac:dyDescent="0.25">
      <c r="B54" s="26" t="s">
        <v>91</v>
      </c>
      <c r="C54" s="26" t="s">
        <v>42</v>
      </c>
      <c r="D54" s="27">
        <v>1.0069999999999999</v>
      </c>
      <c r="F54"/>
    </row>
    <row r="55" spans="2:6" ht="14.5" hidden="1" x14ac:dyDescent="0.25">
      <c r="B55" s="26" t="s">
        <v>92</v>
      </c>
      <c r="C55" s="26" t="s">
        <v>42</v>
      </c>
      <c r="D55" s="27">
        <v>1.0069999999999999</v>
      </c>
      <c r="F55"/>
    </row>
    <row r="56" spans="2:6" ht="14.5" hidden="1" x14ac:dyDescent="0.25">
      <c r="B56" s="26" t="s">
        <v>93</v>
      </c>
      <c r="C56" s="28" t="s">
        <v>51</v>
      </c>
      <c r="D56" s="27">
        <v>0.95</v>
      </c>
      <c r="F56"/>
    </row>
    <row r="57" spans="2:6" ht="14.5" hidden="1" x14ac:dyDescent="0.25">
      <c r="B57" s="26" t="s">
        <v>94</v>
      </c>
      <c r="C57" s="28" t="s">
        <v>47</v>
      </c>
      <c r="D57" s="27">
        <v>0.97899999999999998</v>
      </c>
      <c r="F57"/>
    </row>
    <row r="58" spans="2:6" ht="14.5" hidden="1" x14ac:dyDescent="0.25">
      <c r="B58" s="26" t="s">
        <v>95</v>
      </c>
      <c r="C58" s="28" t="s">
        <v>40</v>
      </c>
      <c r="D58" s="27">
        <v>1.0129999999999999</v>
      </c>
      <c r="F58"/>
    </row>
    <row r="59" spans="2:6" ht="14.5" hidden="1" x14ac:dyDescent="0.25">
      <c r="B59" s="26" t="s">
        <v>96</v>
      </c>
      <c r="C59" s="26" t="s">
        <v>42</v>
      </c>
      <c r="D59" s="27">
        <v>1.0069999999999999</v>
      </c>
      <c r="F59"/>
    </row>
    <row r="60" spans="2:6" ht="14.5" hidden="1" x14ac:dyDescent="0.25">
      <c r="B60" s="26" t="s">
        <v>97</v>
      </c>
      <c r="C60" s="28" t="s">
        <v>51</v>
      </c>
      <c r="D60" s="27">
        <v>0.95</v>
      </c>
      <c r="F60"/>
    </row>
    <row r="61" spans="2:6" ht="14.5" hidden="1" x14ac:dyDescent="0.25">
      <c r="B61" s="26" t="s">
        <v>98</v>
      </c>
      <c r="C61" s="28" t="s">
        <v>47</v>
      </c>
      <c r="D61" s="27">
        <v>0.97899999999999998</v>
      </c>
      <c r="F61"/>
    </row>
    <row r="62" spans="2:6" ht="14.5" hidden="1" x14ac:dyDescent="0.25">
      <c r="B62" s="26" t="s">
        <v>99</v>
      </c>
      <c r="C62" s="28" t="s">
        <v>49</v>
      </c>
      <c r="D62" s="27">
        <v>1.0429999999999999</v>
      </c>
      <c r="F62"/>
    </row>
    <row r="63" spans="2:6" ht="14.5" hidden="1" x14ac:dyDescent="0.25">
      <c r="B63" s="26" t="s">
        <v>100</v>
      </c>
      <c r="C63" s="28" t="s">
        <v>47</v>
      </c>
      <c r="D63" s="27">
        <v>0.97899999999999998</v>
      </c>
      <c r="F63"/>
    </row>
    <row r="64" spans="2:6" ht="14.5" hidden="1" x14ac:dyDescent="0.25">
      <c r="B64" s="26" t="s">
        <v>101</v>
      </c>
      <c r="C64" s="26" t="s">
        <v>42</v>
      </c>
      <c r="D64" s="27">
        <v>1.0069999999999999</v>
      </c>
      <c r="F64"/>
    </row>
    <row r="65" spans="2:6" ht="14.5" hidden="1" x14ac:dyDescent="0.25">
      <c r="B65" s="26" t="s">
        <v>102</v>
      </c>
      <c r="C65" s="28" t="s">
        <v>66</v>
      </c>
      <c r="D65" s="27">
        <v>1.0469999999999999</v>
      </c>
      <c r="F65"/>
    </row>
    <row r="66" spans="2:6" ht="14.5" hidden="1" x14ac:dyDescent="0.25">
      <c r="B66" s="26" t="s">
        <v>103</v>
      </c>
      <c r="C66" s="26" t="s">
        <v>42</v>
      </c>
      <c r="D66" s="27">
        <v>1.0069999999999999</v>
      </c>
      <c r="F66"/>
    </row>
    <row r="67" spans="2:6" ht="14.5" hidden="1" x14ac:dyDescent="0.25">
      <c r="B67" s="26" t="s">
        <v>104</v>
      </c>
      <c r="C67" s="26" t="s">
        <v>42</v>
      </c>
      <c r="D67" s="27">
        <v>1.0069999999999999</v>
      </c>
      <c r="F67"/>
    </row>
    <row r="68" spans="2:6" ht="14.5" hidden="1" x14ac:dyDescent="0.25">
      <c r="B68" s="26" t="s">
        <v>105</v>
      </c>
      <c r="C68" s="28" t="s">
        <v>38</v>
      </c>
      <c r="D68" s="27">
        <v>0.97299999999999998</v>
      </c>
      <c r="F68"/>
    </row>
    <row r="69" spans="2:6" ht="14.5" hidden="1" x14ac:dyDescent="0.25">
      <c r="B69" s="26" t="s">
        <v>106</v>
      </c>
      <c r="C69" s="28" t="s">
        <v>47</v>
      </c>
      <c r="D69" s="27">
        <v>0.97899999999999998</v>
      </c>
      <c r="F69"/>
    </row>
    <row r="70" spans="2:6" ht="14.5" hidden="1" x14ac:dyDescent="0.25">
      <c r="B70" s="26" t="s">
        <v>107</v>
      </c>
      <c r="C70" s="28" t="s">
        <v>108</v>
      </c>
      <c r="D70" s="27">
        <v>0.99099999999999999</v>
      </c>
      <c r="F70"/>
    </row>
    <row r="71" spans="2:6" ht="14.5" hidden="1" x14ac:dyDescent="0.25">
      <c r="B71" s="26" t="s">
        <v>109</v>
      </c>
      <c r="C71" s="26" t="s">
        <v>42</v>
      </c>
      <c r="D71" s="27">
        <v>1.0069999999999999</v>
      </c>
      <c r="F71"/>
    </row>
    <row r="72" spans="2:6" ht="14.5" hidden="1" x14ac:dyDescent="0.25">
      <c r="B72" s="26" t="s">
        <v>110</v>
      </c>
      <c r="C72" s="26" t="s">
        <v>40</v>
      </c>
      <c r="D72" s="27">
        <v>1.0129999999999999</v>
      </c>
      <c r="F72"/>
    </row>
    <row r="73" spans="2:6" ht="14.5" hidden="1" x14ac:dyDescent="0.25">
      <c r="B73" s="26" t="s">
        <v>111</v>
      </c>
      <c r="C73" s="26" t="s">
        <v>42</v>
      </c>
      <c r="D73" s="27">
        <v>1.0069999999999999</v>
      </c>
      <c r="F73"/>
    </row>
    <row r="74" spans="2:6" ht="14.5" hidden="1" x14ac:dyDescent="0.25">
      <c r="B74" s="26" t="s">
        <v>112</v>
      </c>
      <c r="C74" s="28" t="s">
        <v>47</v>
      </c>
      <c r="D74" s="27">
        <v>0.97899999999999998</v>
      </c>
      <c r="F74"/>
    </row>
    <row r="75" spans="2:6" ht="14.5" hidden="1" x14ac:dyDescent="0.25">
      <c r="B75" s="26" t="s">
        <v>113</v>
      </c>
      <c r="C75" s="28" t="s">
        <v>47</v>
      </c>
      <c r="D75" s="27">
        <v>0.97899999999999998</v>
      </c>
      <c r="F75"/>
    </row>
    <row r="76" spans="2:6" ht="14.5" hidden="1" x14ac:dyDescent="0.25">
      <c r="B76" s="26" t="s">
        <v>114</v>
      </c>
      <c r="C76" s="28" t="s">
        <v>51</v>
      </c>
      <c r="D76" s="27">
        <v>0.95</v>
      </c>
      <c r="F76"/>
    </row>
    <row r="77" spans="2:6" ht="14.5" hidden="1" x14ac:dyDescent="0.25">
      <c r="B77" s="26" t="s">
        <v>115</v>
      </c>
      <c r="C77" s="28" t="s">
        <v>47</v>
      </c>
      <c r="D77" s="27">
        <v>0.97899999999999998</v>
      </c>
      <c r="F77"/>
    </row>
    <row r="78" spans="2:6" ht="14.5" hidden="1" x14ac:dyDescent="0.25">
      <c r="B78" s="26" t="s">
        <v>116</v>
      </c>
      <c r="C78" s="26" t="s">
        <v>42</v>
      </c>
      <c r="D78" s="27">
        <v>1.0069999999999999</v>
      </c>
      <c r="F78"/>
    </row>
    <row r="79" spans="2:6" ht="14.5" hidden="1" x14ac:dyDescent="0.25">
      <c r="B79" s="26" t="s">
        <v>117</v>
      </c>
      <c r="C79" s="28" t="s">
        <v>53</v>
      </c>
      <c r="D79" s="27">
        <v>0.95</v>
      </c>
      <c r="F79"/>
    </row>
    <row r="80" spans="2:6" ht="14.5" hidden="1" x14ac:dyDescent="0.25">
      <c r="B80" s="26" t="s">
        <v>118</v>
      </c>
      <c r="C80" s="26" t="s">
        <v>40</v>
      </c>
      <c r="D80" s="27">
        <v>1.0129999999999999</v>
      </c>
      <c r="F80"/>
    </row>
    <row r="81" spans="2:6" ht="14.5" hidden="1" x14ac:dyDescent="0.25">
      <c r="B81" s="26" t="s">
        <v>119</v>
      </c>
      <c r="C81" s="28" t="s">
        <v>40</v>
      </c>
      <c r="D81" s="27">
        <v>1.0129999999999999</v>
      </c>
      <c r="F81"/>
    </row>
    <row r="82" spans="2:6" ht="14.5" hidden="1" x14ac:dyDescent="0.25">
      <c r="B82" s="26" t="s">
        <v>120</v>
      </c>
      <c r="C82" s="28" t="s">
        <v>40</v>
      </c>
      <c r="D82" s="27">
        <v>1.0129999999999999</v>
      </c>
      <c r="F82"/>
    </row>
    <row r="83" spans="2:6" ht="14.5" hidden="1" x14ac:dyDescent="0.25">
      <c r="B83" s="26" t="s">
        <v>121</v>
      </c>
      <c r="C83" s="28" t="s">
        <v>45</v>
      </c>
      <c r="D83" s="27">
        <v>0.94599999999999995</v>
      </c>
      <c r="F83"/>
    </row>
    <row r="84" spans="2:6" ht="14.5" hidden="1" x14ac:dyDescent="0.25">
      <c r="B84" s="26" t="s">
        <v>122</v>
      </c>
      <c r="C84" s="28" t="s">
        <v>51</v>
      </c>
      <c r="D84" s="27">
        <v>0.95</v>
      </c>
      <c r="F84"/>
    </row>
    <row r="85" spans="2:6" ht="14.5" hidden="1" x14ac:dyDescent="0.25">
      <c r="B85" s="26" t="s">
        <v>123</v>
      </c>
      <c r="C85" s="26" t="s">
        <v>42</v>
      </c>
      <c r="D85" s="27">
        <v>1.0069999999999999</v>
      </c>
      <c r="F85"/>
    </row>
    <row r="86" spans="2:6" ht="14.5" hidden="1" x14ac:dyDescent="0.25">
      <c r="B86" s="26" t="s">
        <v>124</v>
      </c>
      <c r="C86" s="28" t="s">
        <v>47</v>
      </c>
      <c r="D86" s="27">
        <v>0.97899999999999998</v>
      </c>
      <c r="F86"/>
    </row>
    <row r="87" spans="2:6" ht="14.5" hidden="1" x14ac:dyDescent="0.25">
      <c r="B87" s="26" t="s">
        <v>125</v>
      </c>
      <c r="C87" s="26" t="s">
        <v>42</v>
      </c>
      <c r="D87" s="27">
        <v>1.0069999999999999</v>
      </c>
      <c r="F87"/>
    </row>
    <row r="88" spans="2:6" ht="14.5" hidden="1" x14ac:dyDescent="0.25">
      <c r="B88" s="26" t="s">
        <v>126</v>
      </c>
      <c r="C88" s="26" t="s">
        <v>42</v>
      </c>
      <c r="D88" s="27">
        <v>1.0069999999999999</v>
      </c>
      <c r="F88"/>
    </row>
    <row r="89" spans="2:6" ht="14.5" hidden="1" x14ac:dyDescent="0.25">
      <c r="B89" s="26" t="s">
        <v>127</v>
      </c>
      <c r="C89" s="28" t="s">
        <v>66</v>
      </c>
      <c r="D89" s="27">
        <v>1.0469999999999999</v>
      </c>
      <c r="F89"/>
    </row>
    <row r="90" spans="2:6" ht="14.5" hidden="1" x14ac:dyDescent="0.25">
      <c r="B90" s="26" t="s">
        <v>128</v>
      </c>
      <c r="C90" s="26" t="s">
        <v>42</v>
      </c>
      <c r="D90" s="27">
        <v>1.0069999999999999</v>
      </c>
      <c r="F90"/>
    </row>
    <row r="91" spans="2:6" ht="14.5" hidden="1" x14ac:dyDescent="0.25">
      <c r="B91" s="26" t="s">
        <v>129</v>
      </c>
      <c r="C91" s="28" t="s">
        <v>51</v>
      </c>
      <c r="D91" s="27">
        <v>0.95</v>
      </c>
      <c r="F91"/>
    </row>
    <row r="92" spans="2:6" ht="14.5" hidden="1" x14ac:dyDescent="0.25">
      <c r="B92" s="26" t="s">
        <v>130</v>
      </c>
      <c r="C92" s="26" t="s">
        <v>40</v>
      </c>
      <c r="D92" s="27">
        <v>1.0129999999999999</v>
      </c>
      <c r="F92"/>
    </row>
    <row r="93" spans="2:6" ht="14.5" hidden="1" x14ac:dyDescent="0.25">
      <c r="B93" s="26" t="s">
        <v>131</v>
      </c>
      <c r="C93" s="28" t="s">
        <v>51</v>
      </c>
      <c r="D93" s="27">
        <v>0.95</v>
      </c>
      <c r="F93"/>
    </row>
    <row r="94" spans="2:6" ht="14.5" hidden="1" x14ac:dyDescent="0.25">
      <c r="B94" s="26" t="s">
        <v>132</v>
      </c>
      <c r="C94" s="26" t="s">
        <v>42</v>
      </c>
      <c r="D94" s="27">
        <v>1.0069999999999999</v>
      </c>
      <c r="F94"/>
    </row>
    <row r="95" spans="2:6" ht="14.5" hidden="1" x14ac:dyDescent="0.25">
      <c r="B95" s="26" t="s">
        <v>133</v>
      </c>
      <c r="C95" s="28" t="s">
        <v>51</v>
      </c>
      <c r="D95" s="27">
        <v>0.95</v>
      </c>
      <c r="F95"/>
    </row>
    <row r="96" spans="2:6" ht="14.5" hidden="1" x14ac:dyDescent="0.25">
      <c r="B96" s="26" t="s">
        <v>134</v>
      </c>
      <c r="C96" s="28" t="s">
        <v>40</v>
      </c>
      <c r="D96" s="27">
        <v>1.0129999999999999</v>
      </c>
      <c r="F96"/>
    </row>
    <row r="97" spans="2:6" ht="14.5" hidden="1" x14ac:dyDescent="0.25">
      <c r="B97" s="37" t="s">
        <v>135</v>
      </c>
      <c r="C97" s="38" t="s">
        <v>47</v>
      </c>
      <c r="D97" s="39">
        <v>0.97899999999999998</v>
      </c>
      <c r="F97"/>
    </row>
    <row r="98" spans="2:6" hidden="1" x14ac:dyDescent="0.25">
      <c r="B98" s="40" t="s">
        <v>143</v>
      </c>
      <c r="C98" s="40" t="s">
        <v>42</v>
      </c>
      <c r="D98" s="41">
        <v>1.0069999999999999</v>
      </c>
    </row>
    <row r="99" spans="2:6" hidden="1" x14ac:dyDescent="0.25">
      <c r="B99" s="40" t="s">
        <v>144</v>
      </c>
      <c r="C99" s="40" t="s">
        <v>42</v>
      </c>
      <c r="D99" s="41">
        <v>1.0069999999999999</v>
      </c>
    </row>
    <row r="100" spans="2:6" hidden="1" x14ac:dyDescent="0.25">
      <c r="B100" s="40" t="s">
        <v>145</v>
      </c>
      <c r="C100" s="40" t="s">
        <v>47</v>
      </c>
      <c r="D100" s="41">
        <v>0.97899999999999998</v>
      </c>
    </row>
    <row r="101" spans="2:6" hidden="1" x14ac:dyDescent="0.25">
      <c r="B101" s="40" t="s">
        <v>146</v>
      </c>
      <c r="C101" s="40" t="s">
        <v>40</v>
      </c>
      <c r="D101" s="41">
        <v>1.0129999999999999</v>
      </c>
    </row>
    <row r="102" spans="2:6" hidden="1" x14ac:dyDescent="0.25">
      <c r="B102" s="40" t="s">
        <v>147</v>
      </c>
      <c r="C102" s="40" t="s">
        <v>47</v>
      </c>
      <c r="D102" s="41">
        <v>0.97899999999999998</v>
      </c>
    </row>
    <row r="103" spans="2:6" hidden="1" x14ac:dyDescent="0.25">
      <c r="B103" s="40" t="s">
        <v>148</v>
      </c>
      <c r="C103" s="40" t="s">
        <v>40</v>
      </c>
      <c r="D103" s="41">
        <v>1.0129999999999999</v>
      </c>
    </row>
    <row r="104" spans="2:6" hidden="1" x14ac:dyDescent="0.25">
      <c r="B104" s="40" t="s">
        <v>149</v>
      </c>
      <c r="C104" s="40" t="s">
        <v>38</v>
      </c>
      <c r="D104" s="40">
        <v>0.97299999999999998</v>
      </c>
    </row>
    <row r="105" spans="2:6" hidden="1" x14ac:dyDescent="0.25">
      <c r="B105" s="40" t="s">
        <v>150</v>
      </c>
      <c r="C105" s="40" t="s">
        <v>53</v>
      </c>
      <c r="D105" s="41">
        <v>0.95</v>
      </c>
    </row>
    <row r="106" spans="2:6" hidden="1" x14ac:dyDescent="0.25">
      <c r="B106" s="40" t="s">
        <v>151</v>
      </c>
      <c r="C106" s="40" t="s">
        <v>42</v>
      </c>
      <c r="D106" s="40">
        <v>1.0069999999999999</v>
      </c>
    </row>
    <row r="107" spans="2:6" hidden="1" x14ac:dyDescent="0.25">
      <c r="B107" s="40" t="s">
        <v>152</v>
      </c>
      <c r="C107" s="40" t="s">
        <v>38</v>
      </c>
      <c r="D107" s="40">
        <v>0.97299999999999998</v>
      </c>
    </row>
    <row r="108" spans="2:6" hidden="1" x14ac:dyDescent="0.25">
      <c r="B108" s="40" t="s">
        <v>153</v>
      </c>
      <c r="C108" s="40" t="s">
        <v>51</v>
      </c>
      <c r="D108" s="41">
        <v>0.95</v>
      </c>
    </row>
    <row r="109" spans="2:6" hidden="1" x14ac:dyDescent="0.25"/>
  </sheetData>
  <sheetProtection password="C10A"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zoomScale="125" workbookViewId="0">
      <selection activeCell="C55" sqref="C55"/>
    </sheetView>
  </sheetViews>
  <sheetFormatPr defaultColWidth="9.1796875" defaultRowHeight="12.5" x14ac:dyDescent="0.25"/>
  <cols>
    <col min="1" max="1" width="37.81640625" style="1" customWidth="1"/>
    <col min="2" max="2" width="20.7265625" style="1" bestFit="1" customWidth="1"/>
    <col min="3" max="3" width="12.7265625" style="1" bestFit="1" customWidth="1"/>
    <col min="4" max="4" width="14.453125" style="1" customWidth="1"/>
    <col min="5" max="5" width="11.26953125" style="1" bestFit="1" customWidth="1"/>
    <col min="6" max="16384" width="9.1796875" style="1"/>
  </cols>
  <sheetData>
    <row r="1" spans="1:5" ht="15.5" x14ac:dyDescent="0.35">
      <c r="A1" s="9" t="s">
        <v>27</v>
      </c>
      <c r="D1" s="7"/>
      <c r="E1" s="7"/>
    </row>
    <row r="2" spans="1:5" x14ac:dyDescent="0.25">
      <c r="A2" s="7"/>
      <c r="B2" s="7"/>
      <c r="C2" s="7"/>
      <c r="D2" s="7"/>
      <c r="E2" s="7"/>
    </row>
    <row r="3" spans="1:5" ht="13" x14ac:dyDescent="0.3">
      <c r="A3" s="10" t="s">
        <v>2</v>
      </c>
      <c r="B3" s="8">
        <v>7.01</v>
      </c>
      <c r="D3" s="7"/>
      <c r="E3" s="36">
        <f>B3</f>
        <v>7.01</v>
      </c>
    </row>
    <row r="4" spans="1:5" x14ac:dyDescent="0.25">
      <c r="A4" s="7"/>
      <c r="B4" s="7"/>
      <c r="C4" s="7"/>
      <c r="D4" s="7"/>
      <c r="E4" s="7"/>
    </row>
    <row r="5" spans="1:5" ht="13" x14ac:dyDescent="0.3">
      <c r="A5" s="29" t="s">
        <v>136</v>
      </c>
      <c r="B5" s="30"/>
      <c r="C5" s="31"/>
      <c r="D5" s="31"/>
      <c r="E5" s="7"/>
    </row>
    <row r="6" spans="1:5" x14ac:dyDescent="0.25">
      <c r="A6" s="32" t="s">
        <v>137</v>
      </c>
      <c r="B6" s="33" t="str">
        <f>'Regional Variance Factor'!B7</f>
        <v>-</v>
      </c>
      <c r="C6" s="34"/>
      <c r="D6" s="35" t="str">
        <f>IF((B6&lt;&gt;"-"),((E3*B6)-E3),"Select County")</f>
        <v>Select County</v>
      </c>
      <c r="E6" s="36" t="e">
        <f>B3*B6</f>
        <v>#VALUE!</v>
      </c>
    </row>
    <row r="7" spans="1:5" x14ac:dyDescent="0.25">
      <c r="A7" s="7"/>
      <c r="B7" s="7"/>
      <c r="C7" s="7"/>
      <c r="D7" s="7"/>
      <c r="E7" s="7"/>
    </row>
    <row r="8" spans="1:5" ht="13" x14ac:dyDescent="0.3">
      <c r="A8" s="10" t="s">
        <v>138</v>
      </c>
      <c r="B8" s="8" t="str">
        <f>D8</f>
        <v>Select County</v>
      </c>
      <c r="D8" s="19" t="str">
        <f>IF((B6&lt;&gt;"-"),E3+D6,"Select County")</f>
        <v>Select County</v>
      </c>
      <c r="E8" s="7"/>
    </row>
    <row r="9" spans="1:5" ht="11.5" customHeight="1" x14ac:dyDescent="0.25">
      <c r="A9" s="7"/>
      <c r="B9" s="7"/>
      <c r="C9" s="7"/>
      <c r="D9" s="7"/>
      <c r="E9" s="7"/>
    </row>
    <row r="10" spans="1:5" s="44" customFormat="1" ht="13" hidden="1" x14ac:dyDescent="0.3">
      <c r="A10" s="42" t="s">
        <v>3</v>
      </c>
      <c r="B10" s="43">
        <v>1</v>
      </c>
    </row>
    <row r="11" spans="1:5" s="44" customFormat="1" hidden="1" x14ac:dyDescent="0.25">
      <c r="A11" s="45" t="s">
        <v>4</v>
      </c>
      <c r="B11" s="46" t="str">
        <f>IF(B6&lt;&gt;"-",B14-B8,"-")</f>
        <v>-</v>
      </c>
    </row>
    <row r="12" spans="1:5" s="44" customFormat="1" hidden="1" x14ac:dyDescent="0.25"/>
    <row r="13" spans="1:5" ht="13" x14ac:dyDescent="0.3">
      <c r="A13" s="4" t="s">
        <v>156</v>
      </c>
    </row>
    <row r="14" spans="1:5" x14ac:dyDescent="0.25">
      <c r="A14" s="11" t="s">
        <v>12</v>
      </c>
      <c r="B14" s="13" t="str">
        <f>IF(B6&lt;&gt;"-",B10*B8,"Select County")</f>
        <v>Select County</v>
      </c>
    </row>
    <row r="16" spans="1:5" ht="13" hidden="1" x14ac:dyDescent="0.3">
      <c r="A16" s="15" t="s">
        <v>9</v>
      </c>
      <c r="B16" s="14">
        <v>0.01</v>
      </c>
    </row>
    <row r="17" spans="1:2" hidden="1" x14ac:dyDescent="0.25">
      <c r="A17" s="11" t="s">
        <v>10</v>
      </c>
      <c r="B17" s="12" t="str">
        <f>IF(B6&lt;&gt;"-",B14*B16,"-")</f>
        <v>-</v>
      </c>
    </row>
    <row r="18" spans="1:2" hidden="1" x14ac:dyDescent="0.25"/>
    <row r="19" spans="1:2" ht="13" hidden="1" x14ac:dyDescent="0.3">
      <c r="A19" s="4" t="s">
        <v>16</v>
      </c>
    </row>
    <row r="20" spans="1:2" hidden="1" x14ac:dyDescent="0.25">
      <c r="A20" s="11" t="s">
        <v>11</v>
      </c>
      <c r="B20" s="13" t="str">
        <f>IF(B6&lt;&gt;"-",B14+B17,"-")</f>
        <v>-</v>
      </c>
    </row>
    <row r="21" spans="1:2" hidden="1" x14ac:dyDescent="0.25"/>
    <row r="22" spans="1:2" ht="13" hidden="1" x14ac:dyDescent="0.3">
      <c r="A22" s="15" t="s">
        <v>14</v>
      </c>
      <c r="B22" s="14">
        <v>0.05</v>
      </c>
    </row>
    <row r="23" spans="1:2" hidden="1" x14ac:dyDescent="0.25">
      <c r="A23" s="11" t="s">
        <v>10</v>
      </c>
      <c r="B23" s="12" t="str">
        <f>IF(B6&lt;&gt;"-",B20*B22,"-")</f>
        <v>-</v>
      </c>
    </row>
    <row r="24" spans="1:2" hidden="1" x14ac:dyDescent="0.25"/>
    <row r="25" spans="1:2" ht="13" hidden="1" x14ac:dyDescent="0.3">
      <c r="A25" s="4" t="s">
        <v>15</v>
      </c>
    </row>
    <row r="26" spans="1:2" hidden="1" x14ac:dyDescent="0.25">
      <c r="A26" s="11" t="s">
        <v>11</v>
      </c>
      <c r="B26" s="13" t="str">
        <f>IF(B6&lt;&gt;"-",B20+B23,"-")</f>
        <v>-</v>
      </c>
    </row>
    <row r="27" spans="1:2" hidden="1" x14ac:dyDescent="0.25"/>
    <row r="28" spans="1:2" ht="13" hidden="1" x14ac:dyDescent="0.3">
      <c r="A28" s="15" t="s">
        <v>22</v>
      </c>
      <c r="B28" s="14">
        <v>0.01</v>
      </c>
    </row>
    <row r="29" spans="1:2" hidden="1" x14ac:dyDescent="0.25">
      <c r="A29" s="11" t="s">
        <v>10</v>
      </c>
      <c r="B29" s="12" t="str">
        <f>IF(B6&lt;&gt;"-",B26*B28,"-")</f>
        <v>-</v>
      </c>
    </row>
    <row r="30" spans="1:2" hidden="1" x14ac:dyDescent="0.25"/>
    <row r="31" spans="1:2" ht="13" hidden="1" x14ac:dyDescent="0.3">
      <c r="A31" s="4" t="s">
        <v>23</v>
      </c>
    </row>
    <row r="32" spans="1:2" hidden="1" x14ac:dyDescent="0.25">
      <c r="A32" s="11" t="s">
        <v>11</v>
      </c>
      <c r="B32" s="13" t="str">
        <f>IF((B6&lt;&gt;"-"),B26+B29,"Select County")</f>
        <v>Select County</v>
      </c>
    </row>
  </sheetData>
  <sheetProtection password="C10A" sheet="1"/>
  <phoneticPr fontId="2" type="noConversion"/>
  <dataValidations xWindow="582" yWindow="457" count="9">
    <dataValidation allowBlank="1" showInputMessage="1" showErrorMessage="1" prompt="Hourly Rate formula is equal to Hourly Rate Calculation" sqref="B8 B3"/>
    <dataValidation allowBlank="1" showInputMessage="1" showErrorMessage="1" prompt="Post COLA Total Hourly Rate formula is Original Total Hourly Rate plus Hourly Cost of Living Adjustment" sqref="B20 B26 B32"/>
    <dataValidation allowBlank="1" showInputMessage="1" showErrorMessage="1" prompt="Hourly Budget Neutrality formula is Hourly Rate times Budget Neutrality Rate" sqref="B11"/>
    <dataValidation allowBlank="1" showInputMessage="1" showErrorMessage="1" prompt="Budget Neutrality Rate" sqref="B10 B5"/>
    <dataValidation allowBlank="1" showInputMessage="1" showErrorMessage="1" prompt="Original Total Hourly Rate formula is Hourly Rate plus Hourly Budget Neutrality" sqref="B14"/>
    <dataValidation allowBlank="1" showInputMessage="1" showErrorMessage="1" prompt="4/1/2014 COLA Increase_x000a_" sqref="B16 B22 B28"/>
    <dataValidation allowBlank="1" showInputMessage="1" showErrorMessage="1" prompt="Hourly Cost of Living Adjustment formula is Original Total Hourly Rate times 4/1/2014 COLA Increase" sqref="B17 B23 B29"/>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5"/>
    <dataValidation allowBlank="1" showInputMessage="1" showErrorMessage="1" prompt="Unit Regional Variance formula is Unit Rate multiplied by the appropriate Regional Variance Factor" sqref="B6"/>
  </dataValidations>
  <pageMargins left="0.75" right="0.75" top="1.37" bottom="1" header="0.5" footer="0.5"/>
  <pageSetup scale="83" orientation="portrait" r:id="rId1"/>
  <headerFooter alignWithMargins="0">
    <oddHeader>&amp;C&amp;G</oddHeader>
    <oddFooter>&amp;LDWRS Draft framework for Housing Access Coordinator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20"/>
  <sheetViews>
    <sheetView workbookViewId="0">
      <selection activeCell="A5" sqref="A5:IV17"/>
    </sheetView>
  </sheetViews>
  <sheetFormatPr defaultRowHeight="12.5" x14ac:dyDescent="0.25"/>
  <cols>
    <col min="2" max="2" width="59.26953125" customWidth="1"/>
  </cols>
  <sheetData>
    <row r="4" spans="1:4" x14ac:dyDescent="0.25">
      <c r="A4" s="47"/>
      <c r="B4" s="47"/>
      <c r="C4" s="47"/>
      <c r="D4" s="47"/>
    </row>
    <row r="5" spans="1:4" s="47" customFormat="1" hidden="1" x14ac:dyDescent="0.25">
      <c r="A5" s="47" t="s">
        <v>5</v>
      </c>
      <c r="B5" s="47" t="s">
        <v>6</v>
      </c>
    </row>
    <row r="6" spans="1:4" s="47" customFormat="1" hidden="1" x14ac:dyDescent="0.25">
      <c r="A6" s="48">
        <v>41640</v>
      </c>
      <c r="B6" s="47" t="s">
        <v>7</v>
      </c>
      <c r="C6" s="47" t="s">
        <v>19</v>
      </c>
    </row>
    <row r="7" spans="1:4" s="47" customFormat="1" hidden="1" x14ac:dyDescent="0.25">
      <c r="A7" s="48">
        <v>41709</v>
      </c>
      <c r="B7" s="47" t="s">
        <v>8</v>
      </c>
      <c r="C7" s="47" t="s">
        <v>20</v>
      </c>
    </row>
    <row r="8" spans="1:4" s="47" customFormat="1" hidden="1" x14ac:dyDescent="0.25">
      <c r="A8" s="48">
        <v>41808</v>
      </c>
      <c r="B8" s="47" t="s">
        <v>13</v>
      </c>
      <c r="C8" s="47" t="s">
        <v>21</v>
      </c>
    </row>
    <row r="9" spans="1:4" s="47" customFormat="1" hidden="1" x14ac:dyDescent="0.25">
      <c r="A9" s="48">
        <v>42164</v>
      </c>
      <c r="B9" s="49" t="s">
        <v>17</v>
      </c>
      <c r="C9" s="47" t="s">
        <v>18</v>
      </c>
    </row>
    <row r="10" spans="1:4" s="47" customFormat="1" hidden="1" x14ac:dyDescent="0.25">
      <c r="A10" s="48">
        <v>42752</v>
      </c>
      <c r="B10" s="49" t="s">
        <v>139</v>
      </c>
      <c r="C10" s="47" t="s">
        <v>140</v>
      </c>
    </row>
    <row r="11" spans="1:4" s="47" customFormat="1" hidden="1" x14ac:dyDescent="0.25">
      <c r="A11" s="48">
        <v>42752</v>
      </c>
      <c r="B11" s="47" t="s">
        <v>142</v>
      </c>
      <c r="C11" s="47" t="s">
        <v>141</v>
      </c>
    </row>
    <row r="12" spans="1:4" s="47" customFormat="1" hidden="1" x14ac:dyDescent="0.25">
      <c r="A12" s="48">
        <v>43282</v>
      </c>
      <c r="B12" s="47" t="s">
        <v>154</v>
      </c>
      <c r="C12" s="47" t="s">
        <v>155</v>
      </c>
    </row>
    <row r="13" spans="1:4" s="47" customFormat="1" hidden="1" x14ac:dyDescent="0.25">
      <c r="A13" s="48">
        <v>43466</v>
      </c>
      <c r="B13" s="47" t="s">
        <v>157</v>
      </c>
      <c r="C13" s="47" t="s">
        <v>158</v>
      </c>
    </row>
    <row r="14" spans="1:4" s="47" customFormat="1" hidden="1" x14ac:dyDescent="0.25">
      <c r="A14" s="48">
        <v>43831</v>
      </c>
      <c r="B14" s="50" t="s">
        <v>160</v>
      </c>
      <c r="C14" s="50" t="s">
        <v>159</v>
      </c>
    </row>
    <row r="15" spans="1:4" s="47" customFormat="1" hidden="1" x14ac:dyDescent="0.25">
      <c r="B15" s="47" t="s">
        <v>157</v>
      </c>
      <c r="C15" s="47" t="s">
        <v>161</v>
      </c>
    </row>
    <row r="16" spans="1:4" s="47" customFormat="1" hidden="1" x14ac:dyDescent="0.25">
      <c r="A16" s="48">
        <v>44197</v>
      </c>
      <c r="B16" s="47" t="s">
        <v>157</v>
      </c>
      <c r="C16" s="50" t="s">
        <v>162</v>
      </c>
    </row>
    <row r="17" spans="1:3" s="47" customFormat="1" hidden="1" x14ac:dyDescent="0.25">
      <c r="A17" s="48">
        <v>44378</v>
      </c>
      <c r="B17" s="47" t="s">
        <v>157</v>
      </c>
      <c r="C17" s="50" t="s">
        <v>163</v>
      </c>
    </row>
    <row r="18" spans="1:3" s="47" customFormat="1" x14ac:dyDescent="0.25"/>
    <row r="19" spans="1:3" s="47" customFormat="1" x14ac:dyDescent="0.25"/>
    <row r="20" spans="1:3" s="47" customFormat="1" x14ac:dyDescent="0.25"/>
  </sheetData>
  <sheetProtection password="C10A" sheet="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a131eb5554034eb0f8e4c1a2c27b31e0">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e77ff2531b9084c9d9e253584ad3c50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2"/>
          <xsd:enumeration value="MnSP R21.3"/>
          <xsd:enumeration value="MnSP R21.4"/>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R20.12</Category_x002d_Req>
    <Sub_x0020_category_x002d_req_x003a_ xmlns="39dc04e4-1dc7-4207-b25c-d7db9724c689"/>
  </documentManagement>
</p:properties>
</file>

<file path=customXml/itemProps1.xml><?xml version="1.0" encoding="utf-8"?>
<ds:datastoreItem xmlns:ds="http://schemas.openxmlformats.org/officeDocument/2006/customXml" ds:itemID="{45497A6C-396B-422E-8511-0DB8492DA97C}">
  <ds:schemaRefs>
    <ds:schemaRef ds:uri="http://schemas.microsoft.com/office/2006/metadata/longProperties"/>
  </ds:schemaRefs>
</ds:datastoreItem>
</file>

<file path=customXml/itemProps2.xml><?xml version="1.0" encoding="utf-8"?>
<ds:datastoreItem xmlns:ds="http://schemas.openxmlformats.org/officeDocument/2006/customXml" ds:itemID="{EE192100-AD12-43D0-904B-65B7C363DC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2B6E64-FA5C-42BA-B40C-3B9B57B491B7}">
  <ds:schemaRefs>
    <ds:schemaRef ds:uri="http://schemas.microsoft.com/sharepoint/events"/>
  </ds:schemaRefs>
</ds:datastoreItem>
</file>

<file path=customXml/itemProps4.xml><?xml version="1.0" encoding="utf-8"?>
<ds:datastoreItem xmlns:ds="http://schemas.openxmlformats.org/officeDocument/2006/customXml" ds:itemID="{FE06B384-DB09-4FB9-A971-763BCABB8232}">
  <ds:schemaRefs>
    <ds:schemaRef ds:uri="http://schemas.microsoft.com/sharepoint/v3/contenttype/forms"/>
  </ds:schemaRefs>
</ds:datastoreItem>
</file>

<file path=customXml/itemProps5.xml><?xml version="1.0" encoding="utf-8"?>
<ds:datastoreItem xmlns:ds="http://schemas.openxmlformats.org/officeDocument/2006/customXml" ds:itemID="{B515EF13-3FB3-41DA-83C7-84873D37D221}">
  <ds:schemaRefs>
    <ds:schemaRef ds:uri="http://schemas.microsoft.com/office/2006/documentManagement/types"/>
    <ds:schemaRef ds:uri="http://schemas.microsoft.com/office/2006/metadata/properties"/>
    <ds:schemaRef ds:uri="http://purl.org/dc/elements/1.1/"/>
    <ds:schemaRef ds:uri="0cdeeaad-74a8-4021-893f-c7b31297a14c"/>
    <ds:schemaRef ds:uri="http://purl.org/dc/terms/"/>
    <ds:schemaRef ds:uri="39dc04e4-1dc7-4207-b25c-d7db9724c689"/>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Direct Staffing</vt:lpstr>
      <vt:lpstr>Regional Variance Factor</vt:lpstr>
      <vt:lpstr>Adult Bath Framework</vt:lpstr>
      <vt:lpstr>Version</vt:lpstr>
      <vt:lpstr>Budget_Neutrality</vt:lpstr>
      <vt:lpstr>DirectStaff</vt:lpstr>
      <vt:lpstr>'Direct Staffing'!Print_Area</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Adult Day Bath v12</dc:title>
  <dc:creator>pwmfb67</dc:creator>
  <cp:lastModifiedBy>Lawson, Angie</cp:lastModifiedBy>
  <cp:lastPrinted>2013-02-20T16:09:47Z</cp:lastPrinted>
  <dcterms:created xsi:type="dcterms:W3CDTF">2009-10-20T14:58:44Z</dcterms:created>
  <dcterms:modified xsi:type="dcterms:W3CDTF">2021-07-02T13:38:09Z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0x010100935FC8AEF72AFC41954D40CA3E68AD3E</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_dlc_DocId">
    <vt:lpwstr>S2EJPDAADAY4-1521811817-556</vt:lpwstr>
  </property>
  <property fmtid="{D5CDD505-2E9C-101B-9397-08002B2CF9AE}" pid="7" name="_dlc_DocIdItemGuid">
    <vt:lpwstr>b7500fab-1787-4223-a828-0bef66eae916</vt:lpwstr>
  </property>
  <property fmtid="{D5CDD505-2E9C-101B-9397-08002B2CF9AE}" pid="8" name="_dlc_DocIdUrl">
    <vt:lpwstr>https://workplace/cc/MnSPA/_layouts/15/DocIdRedir.aspx?ID=S2EJPDAADAY4-1521811817-556, S2EJPDAADAY4-1521811817-556</vt:lpwstr>
  </property>
</Properties>
</file>